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externalReferences>
    <externalReference r:id="rId2"/>
  </externalReference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F37" i="1"/>
  <c r="G35" i="1"/>
  <c r="F35" i="1"/>
  <c r="G33" i="1"/>
  <c r="F33" i="1"/>
  <c r="G31" i="1"/>
  <c r="F31" i="1"/>
  <c r="G27" i="1"/>
  <c r="F27" i="1"/>
  <c r="G25" i="1"/>
  <c r="F25" i="1"/>
  <c r="G23" i="1"/>
  <c r="F23" i="1"/>
  <c r="G21" i="1"/>
  <c r="F21" i="1"/>
  <c r="G19" i="1"/>
  <c r="F19" i="1"/>
  <c r="G17" i="1"/>
  <c r="F17" i="1"/>
  <c r="G15" i="1"/>
  <c r="F15" i="1"/>
  <c r="G13" i="1"/>
  <c r="F13" i="1"/>
  <c r="G11" i="1"/>
  <c r="F11" i="1"/>
  <c r="G9" i="1"/>
  <c r="F9" i="1"/>
  <c r="G7" i="1"/>
  <c r="F7" i="1"/>
  <c r="D37" i="1"/>
  <c r="C37" i="1"/>
  <c r="D35" i="1"/>
  <c r="C35" i="1"/>
  <c r="D33" i="1"/>
  <c r="C33" i="1"/>
  <c r="D31" i="1"/>
  <c r="C31" i="1"/>
  <c r="D27" i="1"/>
  <c r="C27" i="1"/>
  <c r="D25" i="1"/>
  <c r="C25" i="1"/>
  <c r="D23" i="1"/>
  <c r="C23" i="1"/>
  <c r="D21" i="1"/>
  <c r="C21" i="1"/>
  <c r="D19" i="1"/>
  <c r="C19" i="1"/>
  <c r="D17" i="1"/>
  <c r="C17" i="1"/>
  <c r="D15" i="1"/>
  <c r="C15" i="1"/>
  <c r="D13" i="1"/>
  <c r="C13" i="1"/>
  <c r="D11" i="1"/>
  <c r="C11" i="1"/>
  <c r="D9" i="1"/>
  <c r="C9" i="1"/>
  <c r="D7" i="1"/>
  <c r="C7" i="1"/>
  <c r="G29" i="1" l="1"/>
  <c r="C29" i="1" l="1"/>
  <c r="D29" i="1"/>
  <c r="F29" i="1" l="1"/>
</calcChain>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<sst xmlns="http://schemas.openxmlformats.org/spreadsheetml/2006/main" count="30" uniqueCount="25">
  <si>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</si>
  <si>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</si>
  <si>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</si>
  <si>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</si>
  <si>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</si>
  <si>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</si>
  <si>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</si>
  <si>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</si>
  <si>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</si>
  <si>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</si>
  <si>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</si>
  <si>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</si>
  <si>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</si>
  <si>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</si>
  <si>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</si>
  <si>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</si>
  <si>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</si>
  <si>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</si>
  <si>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</si>
  <si>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</si>
  <si>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</si>
  <si>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</si>
  <si>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</si>
  <si>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</si>
  <si>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13 sets of numbers for IAS 17 and 18 for IFRS 16. OIBDA estimates for 2020 are based on 10 sets 18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</si>
</sst>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ing%20-%20restricted%20access/A_Controlling%20Leitung/A5_Investor_Relations/Investor%20Relations/A3_INTERNAL_REPORTING/B1_CONSENSUS/TEF%20Deutschland_consensus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 Global Settings"/>
      <sheetName val="Summary - Overview analysts"/>
      <sheetName val="Summary - Financials"/>
      <sheetName val="Financial Metrics - Analysts"/>
      <sheetName val="Financial Metrics - IFRS16"/>
      <sheetName val="Quarterly Consensus"/>
      <sheetName val="Financial Metrics - REPORTED"/>
      <sheetName val="Spectrum Auction"/>
      <sheetName val="implied Q4"/>
      <sheetName val="Valuation changes"/>
      <sheetName val="Valuation Metrics - Analysts"/>
      <sheetName val="Summary"/>
      <sheetName val="Historical Consensus"/>
      <sheetName val="Historical Consensus - IFRS16"/>
      <sheetName val="Conversions"/>
    </sheetNames>
    <sheetDataSet>
      <sheetData sheetId="0" refreshError="1"/>
      <sheetData sheetId="1" refreshError="1"/>
      <sheetData sheetId="2" refreshError="1"/>
      <sheetData sheetId="3">
        <row r="9">
          <cell r="F9">
            <v>7383</v>
          </cell>
        </row>
        <row r="10">
          <cell r="F10">
            <v>7392.3076923076924</v>
          </cell>
        </row>
        <row r="17">
          <cell r="F17">
            <v>-58.842105263157897</v>
          </cell>
        </row>
        <row r="18">
          <cell r="F18">
            <v>-19.53846153846154</v>
          </cell>
        </row>
        <row r="25">
          <cell r="F25">
            <v>7321.833333333333</v>
          </cell>
        </row>
        <row r="26">
          <cell r="F26">
            <v>7366.6</v>
          </cell>
        </row>
        <row r="33">
          <cell r="F33">
            <v>5315.105263157895</v>
          </cell>
        </row>
        <row r="34">
          <cell r="F34">
            <v>5331.1384615384613</v>
          </cell>
        </row>
        <row r="41">
          <cell r="F41">
            <v>5258.125</v>
          </cell>
        </row>
        <row r="42">
          <cell r="F42">
            <v>5305.4454545454546</v>
          </cell>
        </row>
        <row r="49">
          <cell r="F49">
            <v>1328.590909090909</v>
          </cell>
        </row>
        <row r="50">
          <cell r="F50">
            <v>1320.05</v>
          </cell>
        </row>
        <row r="57">
          <cell r="F57">
            <v>730.0454545454545</v>
          </cell>
        </row>
        <row r="58">
          <cell r="F58">
            <v>731.3</v>
          </cell>
        </row>
        <row r="73">
          <cell r="F73">
            <v>1918.6</v>
          </cell>
        </row>
        <row r="74">
          <cell r="F74">
            <v>1925.8</v>
          </cell>
        </row>
        <row r="81">
          <cell r="F81">
            <v>-43.909090909090907</v>
          </cell>
        </row>
        <row r="82">
          <cell r="F82">
            <v>-20.2</v>
          </cell>
        </row>
        <row r="89">
          <cell r="F89">
            <v>1879.6153846153845</v>
          </cell>
        </row>
        <row r="90">
          <cell r="F90">
            <v>1912.2</v>
          </cell>
        </row>
        <row r="97">
          <cell r="F97">
            <v>1856.075</v>
          </cell>
        </row>
        <row r="98">
          <cell r="F98">
            <v>1895.7555555555555</v>
          </cell>
        </row>
        <row r="105">
          <cell r="F105">
            <v>1914.2857142857142</v>
          </cell>
        </row>
        <row r="106">
          <cell r="F106">
            <v>1737.75</v>
          </cell>
        </row>
        <row r="113">
          <cell r="F113">
            <v>-61.679999999999993</v>
          </cell>
        </row>
        <row r="114">
          <cell r="F114">
            <v>128.5</v>
          </cell>
        </row>
        <row r="145">
          <cell r="F145">
            <v>1003.0909090909091</v>
          </cell>
        </row>
        <row r="146">
          <cell r="F146">
            <v>1051.590909090909</v>
          </cell>
        </row>
        <row r="153">
          <cell r="F153">
            <v>0.13699996482086579</v>
          </cell>
        </row>
        <row r="154">
          <cell r="F154">
            <v>0.1427511890276259</v>
          </cell>
        </row>
      </sheetData>
      <sheetData sheetId="4">
        <row r="9">
          <cell r="F9">
            <v>7383</v>
          </cell>
        </row>
        <row r="10">
          <cell r="F10">
            <v>7392.3076923076924</v>
          </cell>
        </row>
        <row r="17">
          <cell r="F17">
            <v>-58.842105263157897</v>
          </cell>
        </row>
        <row r="18">
          <cell r="F18">
            <v>-19.53846153846154</v>
          </cell>
        </row>
        <row r="25">
          <cell r="F25">
            <v>7321.833333333333</v>
          </cell>
        </row>
        <row r="26">
          <cell r="F26">
            <v>7366.6</v>
          </cell>
        </row>
        <row r="33">
          <cell r="F33">
            <v>5315.105263157895</v>
          </cell>
        </row>
        <row r="34">
          <cell r="F34">
            <v>5331.1384615384613</v>
          </cell>
        </row>
        <row r="41">
          <cell r="F41">
            <v>5258.125</v>
          </cell>
        </row>
        <row r="42">
          <cell r="F42">
            <v>5305.4454545454546</v>
          </cell>
        </row>
        <row r="49">
          <cell r="F49">
            <v>1328.590909090909</v>
          </cell>
        </row>
        <row r="50">
          <cell r="F50">
            <v>1320.05</v>
          </cell>
        </row>
        <row r="57">
          <cell r="F57">
            <v>730.0454545454545</v>
          </cell>
        </row>
        <row r="58">
          <cell r="F58">
            <v>731.3</v>
          </cell>
        </row>
        <row r="73">
          <cell r="F73">
            <v>2362.3571428571427</v>
          </cell>
        </row>
        <row r="74">
          <cell r="F74">
            <v>2347.181818181818</v>
          </cell>
        </row>
        <row r="81">
          <cell r="F81">
            <v>-42.466666666666669</v>
          </cell>
        </row>
        <row r="82">
          <cell r="F82">
            <v>-16.363636363636363</v>
          </cell>
        </row>
        <row r="89">
          <cell r="F89">
            <v>2325.9444444444443</v>
          </cell>
        </row>
        <row r="90">
          <cell r="F90">
            <v>2355.6111111111113</v>
          </cell>
        </row>
        <row r="97">
          <cell r="F97">
            <v>2287.7777777777778</v>
          </cell>
        </row>
        <row r="98">
          <cell r="F98">
            <v>2327.1111111111113</v>
          </cell>
        </row>
        <row r="105">
          <cell r="F105">
            <v>2432.5294117647059</v>
          </cell>
        </row>
        <row r="106">
          <cell r="F106">
            <v>2246.2222222222222</v>
          </cell>
        </row>
        <row r="113">
          <cell r="F113">
            <v>-102.44444444444444</v>
          </cell>
        </row>
        <row r="114">
          <cell r="F114">
            <v>88.526315789473685</v>
          </cell>
        </row>
        <row r="145">
          <cell r="F145">
            <v>1014.1363636363636</v>
          </cell>
        </row>
        <row r="146">
          <cell r="F146">
            <v>1062.1818181818182</v>
          </cell>
        </row>
        <row r="153">
          <cell r="F153">
            <v>0.13850852887068771</v>
          </cell>
        </row>
        <row r="154">
          <cell r="F154">
            <v>0.14418888200551383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f>'[1]Financial Metrics - Analysts'!$F$9</f>
        <v>7383</v>
      </c>
      <c r="D7" s="32">
        <f>'[1]Financial Metrics - Analysts'!$F$10</f>
        <v>7392</v>
      </c>
      <c r="E7" s="40"/>
      <c r="F7" s="32">
        <f>'[1]Financial Metrics - IFRS16'!$F$9</f>
        <v>7383</v>
      </c>
      <c r="G7" s="46">
        <f>'[1]Financial Metrics - IFRS16'!$F$10</f>
        <v>7392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f>'[1]Financial Metrics - Analysts'!$F$33</f>
        <v>5315</v>
      </c>
      <c r="D9" s="33">
        <f>'[1]Financial Metrics - Analysts'!$F$34</f>
        <v>5331</v>
      </c>
      <c r="E9" s="40"/>
      <c r="F9" s="33">
        <f>'[1]Financial Metrics - IFRS16'!$F$33</f>
        <v>5315</v>
      </c>
      <c r="G9" s="33">
        <f>'[1]Financial Metrics - IFRS16'!$F$34</f>
        <v>5331</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f>-'[1]Financial Metrics - Analysts'!$F$17</f>
        <v>59</v>
      </c>
      <c r="D11" s="33">
        <f>-'[1]Financial Metrics - Analysts'!$F$18</f>
        <v>20</v>
      </c>
      <c r="E11" s="40"/>
      <c r="F11" s="33">
        <f>-'[1]Financial Metrics - IFRS16'!$F$17</f>
        <v>59</v>
      </c>
      <c r="G11" s="33">
        <f>-'[1]Financial Metrics - IFRS16'!$F$18</f>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f>'[1]Financial Metrics - Analysts'!$F$25</f>
        <v>7322</v>
      </c>
      <c r="D13" s="33">
        <f>'[1]Financial Metrics - Analysts'!$F$26</f>
        <v>7367</v>
      </c>
      <c r="E13" s="40"/>
      <c r="F13" s="33">
        <f>'[1]Financial Metrics - IFRS16'!$F$25</f>
        <v>7322</v>
      </c>
      <c r="G13" s="33">
        <f>'[1]Financial Metrics - IFRS16'!$F$26</f>
        <v>7367</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f>'[1]Financial Metrics - Analysts'!$F$41</f>
        <v>5258</v>
      </c>
      <c r="D15" s="33">
        <f>'[1]Financial Metrics - Analysts'!$F$42</f>
        <v>5305</v>
      </c>
      <c r="E15" s="29"/>
      <c r="F15" s="33">
        <f>'[1]Financial Metrics - IFRS16'!$F$41</f>
        <v>5258</v>
      </c>
      <c r="G15" s="33">
        <f>'[1]Financial Metrics - IFRS16'!$F$42</f>
        <v>5305</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f>'[1]Financial Metrics - Analysts'!$F$49</f>
        <v>1329</v>
      </c>
      <c r="D17" s="33">
        <f>'[1]Financial Metrics - Analysts'!$F$50</f>
        <v>1320</v>
      </c>
      <c r="E17" s="29"/>
      <c r="F17" s="33">
        <f>'[1]Financial Metrics - IFRS16'!$F$49</f>
        <v>1329</v>
      </c>
      <c r="G17" s="33">
        <f>'[1]Financial Metrics - IFRS16'!$F$50</f>
        <v>1320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f>'[1]Financial Metrics - Analysts'!$F$57</f>
        <v>730</v>
      </c>
      <c r="D19" s="33">
        <f>'[1]Financial Metrics - Analysts'!$F$58</f>
        <v>731</v>
      </c>
      <c r="E19" s="40"/>
      <c r="F19" s="33">
        <f>'[1]Financial Metrics - IFRS16'!$F$57</f>
        <v>730</v>
      </c>
      <c r="G19" s="33">
        <f>'[1]Financial Metrics - IFRS16'!$F$58</f>
        <v>731</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f>'[1]Financial Metrics - Analysts'!$F$73</f>
        <v>1919</v>
      </c>
      <c r="D21" s="32">
        <f>'[1]Financial Metrics - Analysts'!$F$74</f>
        <v>1926</v>
      </c>
      <c r="E21" s="29"/>
      <c r="F21" s="32">
        <f>'[1]Financial Metrics - IFRS16'!$F$73</f>
        <v>2362</v>
      </c>
      <c r="G21" s="46">
        <f>'[1]Financial Metrics - IFRS16'!$F$74</f>
        <v>2347</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f>-'[1]Financial Metrics - Analysts'!$F$81</f>
        <v>44</v>
      </c>
      <c r="D23" s="33">
        <f>-'[1]Financial Metrics - Analysts'!$F$82</f>
        <v>20</v>
      </c>
      <c r="E23" s="29"/>
      <c r="F23" s="33">
        <f>-'[1]Financial Metrics - IFRS16'!$F$81</f>
        <v>42</v>
      </c>
      <c r="G23" s="33">
        <f>-'[1]Financial Metrics - IFRS16'!$F$82</f>
        <v>16</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f>'[1]Financial Metrics - Analysts'!$F$89</f>
        <v>1880</v>
      </c>
      <c r="D25" s="33">
        <f>'[1]Financial Metrics - Analysts'!$F$90</f>
        <v>1912</v>
      </c>
      <c r="E25" s="40"/>
      <c r="F25" s="33">
        <f>'[1]Financial Metrics - IFRS16'!$F$89</f>
        <v>2326</v>
      </c>
      <c r="G25" s="33">
        <f>'[1]Financial Metrics - IFRS16'!$F$90</f>
        <v>2356</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f>'[1]Financial Metrics - Analysts'!$F$97</f>
        <v>1856</v>
      </c>
      <c r="D27" s="33">
        <f>'[1]Financial Metrics - Analysts'!$F$98</f>
        <v>1896</v>
      </c>
      <c r="E27" s="40"/>
      <c r="F27" s="33">
        <f>'[1]Financial Metrics - IFRS16'!$F$97</f>
        <v>2288</v>
      </c>
      <c r="G27" s="33">
        <f>'[1]Financial Metrics - IFRS16'!$F$98</f>
        <v>2327</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f>C25/C13*100</f>
        <v>25.7</v>
      </c>
      <c r="D29" s="34">
        <f>D25/D13*100</f>
        <v>26</v>
      </c>
      <c r="E29" s="40"/>
      <c r="F29" s="34">
        <f>F25/F13*100</f>
        <v>31.8</v>
      </c>
      <c r="G29" s="34">
        <f>G25/G13*100</f>
        <v>32</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f>'[1]Financial Metrics - Analysts'!$F$105</f>
        <v>1914</v>
      </c>
      <c r="D31" s="33">
        <f>'[1]Financial Metrics - Analysts'!$F$106</f>
        <v>1738</v>
      </c>
      <c r="E31" s="40"/>
      <c r="F31" s="33">
        <f>'[1]Financial Metrics - IFRS16'!$F$105</f>
        <v>2433</v>
      </c>
      <c r="G31" s="33">
        <f>'[1]Financial Metrics - IFRS16'!$F$106</f>
        <v>2246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f>'[1]Financial Metrics - Analysts'!$F$113</f>
        <v>-62</v>
      </c>
      <c r="D33" s="33">
        <f>'[1]Financial Metrics - Analysts'!$F$114</f>
        <v>129</v>
      </c>
      <c r="E33" s="16"/>
      <c r="F33" s="33">
        <f>'[1]Financial Metrics - IFRS16'!$F$113</f>
        <v>-102</v>
      </c>
      <c r="G33" s="33">
        <f>'[1]Financial Metrics - IFRS16'!$F$114</f>
        <v>89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f>'[1]Financial Metrics - Analysts'!$F$145</f>
        <v>1003</v>
      </c>
      <c r="D35" s="33">
        <f>'[1]Financial Metrics - Analysts'!$F$146</f>
        <v>1052</v>
      </c>
      <c r="E35" s="16"/>
      <c r="F35" s="33">
        <f>'[1]Financial Metrics - IFRS16'!$F$145</f>
        <v>1014</v>
      </c>
      <c r="G35" s="33">
        <f>'[1]Financial Metrics - IFRS16'!$F$146</f>
        <v>1062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f>'[1]Financial Metrics - Analysts'!$F$153</f>
        <v>0.13700000000000001</v>
      </c>
      <c r="D37" s="31">
        <f>'[1]Financial Metrics - Analysts'!$F$154</f>
        <v>0.14299999999999999</v>
      </c>
      <c r="E37" s="16"/>
      <c r="F37" s="31">
        <f>'[1]Financial Metrics - IFRS16'!$F$153</f>
        <v>0.13900000000000001</v>
      </c>
      <c r="G37" s="47">
        <f>'[1]Financial Metrics - IFRS16'!$F$154</f>
        <v>0.14399999999999999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aZ4oEBpnZ0QWGiDKM6F6iMLLuslynQn++CkGtp+nhs9eOVEL/FynRpi0kl2VTT0uI0C/rStMlLWSXO9542FQqg==" saltValue="UoASF34qTontcePxUfBJc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2019-09-27T17:24:23Z</dcterms:modified>
</cp:coreProperties>
</file>